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but\Documents\CSU\2 Water\1 Projects\Water Management Planning\"/>
    </mc:Choice>
  </mc:AlternateContent>
  <xr:revisionPtr revIDLastSave="0" documentId="13_ncr:1_{A9F6BB19-9A0C-4D3E-A975-EA75923C523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roject Summary" sheetId="1" r:id="rId1"/>
    <sheet name="Not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C100" i="1"/>
  <c r="C99" i="1"/>
  <c r="C49" i="1" l="1"/>
  <c r="C80" i="1" l="1"/>
  <c r="C88" i="1"/>
  <c r="C63" i="1"/>
  <c r="C71" i="1"/>
  <c r="C41" i="1"/>
  <c r="C8" i="1"/>
  <c r="C26" i="1" s="1"/>
  <c r="C43" i="1" l="1"/>
  <c r="C94" i="1"/>
  <c r="C9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Butine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Tom Butine:</t>
        </r>
        <r>
          <rPr>
            <sz val="9"/>
            <color indexed="81"/>
            <rFont val="Tahoma"/>
            <family val="2"/>
          </rPr>
          <t xml:space="preserve">
A qualitative guess of:
Cost: High, Med, Low
Benefit: High, Med, Low
Timeframe of benefit: Near-term, Mid-term, Long-term</t>
        </r>
      </text>
    </comment>
    <comment ref="A47" authorId="0" shapeId="0" xr:uid="{ED772058-7328-4CDA-8385-52C77399530F}">
      <text>
        <r>
          <rPr>
            <b/>
            <sz val="9"/>
            <color indexed="81"/>
            <rFont val="Tahoma"/>
            <family val="2"/>
          </rPr>
          <t>Tom Butine:</t>
        </r>
        <r>
          <rPr>
            <sz val="9"/>
            <color indexed="81"/>
            <rFont val="Tahoma"/>
            <family val="2"/>
          </rPr>
          <t xml:space="preserve">
Should be allocated to specific projects, or pro-rated to them, if not already done (and accidentally counted a separate expense)</t>
        </r>
      </text>
    </comment>
    <comment ref="A52" authorId="0" shapeId="0" xr:uid="{EB9FC70E-0232-4FA5-BEE7-9F5AA3D8BC82}">
      <text>
        <r>
          <rPr>
            <b/>
            <sz val="9"/>
            <color indexed="81"/>
            <rFont val="Tahoma"/>
            <family val="2"/>
          </rPr>
          <t>Tom Butine:</t>
        </r>
        <r>
          <rPr>
            <sz val="9"/>
            <color indexed="81"/>
            <rFont val="Tahoma"/>
            <family val="2"/>
          </rPr>
          <t xml:space="preserve">
Many of these projects are hard to classify as culinary or secondary</t>
        </r>
      </text>
    </comment>
  </commentList>
</comments>
</file>

<file path=xl/sharedStrings.xml><?xml version="1.0" encoding="utf-8"?>
<sst xmlns="http://schemas.openxmlformats.org/spreadsheetml/2006/main" count="176" uniqueCount="115">
  <si>
    <t>Exp/Time</t>
  </si>
  <si>
    <t>Act/Time</t>
  </si>
  <si>
    <t>Ag - Secondary</t>
  </si>
  <si>
    <t>Culinary M&amp;I</t>
  </si>
  <si>
    <t>Total</t>
  </si>
  <si>
    <t>M&amp;I Total</t>
  </si>
  <si>
    <t>LPP</t>
  </si>
  <si>
    <t>Residential</t>
  </si>
  <si>
    <t>Commercial</t>
  </si>
  <si>
    <t>Industrial</t>
  </si>
  <si>
    <t>Institutional</t>
  </si>
  <si>
    <t>Target water use</t>
  </si>
  <si>
    <t>Comparison water use</t>
  </si>
  <si>
    <t>Significant Water Rate Tier Structure</t>
  </si>
  <si>
    <t>Water Demand Improvement (Conservation)</t>
  </si>
  <si>
    <t>Passive: voluntary, educational</t>
  </si>
  <si>
    <t>Active: required</t>
  </si>
  <si>
    <t>Events</t>
  </si>
  <si>
    <t>Water bill information</t>
  </si>
  <si>
    <t>Water Fair</t>
  </si>
  <si>
    <t>Landscaping Workshops</t>
  </si>
  <si>
    <t>QWEL certifications</t>
  </si>
  <si>
    <t>Water Budgets</t>
  </si>
  <si>
    <t>Construction/Landscape ordinances</t>
  </si>
  <si>
    <t>Stormwater capture</t>
  </si>
  <si>
    <t>Waste Water Re-Use</t>
  </si>
  <si>
    <t>External Water Imports</t>
  </si>
  <si>
    <t>Open space run-off capture and re-use</t>
  </si>
  <si>
    <t>Rooftop run-off capture and re-use</t>
  </si>
  <si>
    <t>Secondary water delivery</t>
  </si>
  <si>
    <t>Agriculture Conservation</t>
  </si>
  <si>
    <t xml:space="preserve">Agriculture </t>
  </si>
  <si>
    <t>Crop Selection Education</t>
  </si>
  <si>
    <t xml:space="preserve">Crop Irrigation Education </t>
  </si>
  <si>
    <t>Crop selection Ordinances</t>
  </si>
  <si>
    <t>Crop Irrigation Ordinances</t>
  </si>
  <si>
    <t>Water Supply Improvement (Infrasturcture)</t>
  </si>
  <si>
    <t xml:space="preserve"> </t>
  </si>
  <si>
    <t>Evaporation loss reduction</t>
  </si>
  <si>
    <t xml:space="preserve">Active customer conservation planning </t>
  </si>
  <si>
    <t>Educational communications</t>
  </si>
  <si>
    <t>Passive customer conservation planning</t>
  </si>
  <si>
    <t>Turf conversions</t>
  </si>
  <si>
    <t>Water-saving device installation/rebate</t>
  </si>
  <si>
    <t>Targeted Water Category
and
Expected versus Actural Improvement per Water Demand Category  per Time Period (E.g., GPCD/specific year)</t>
  </si>
  <si>
    <t>Integrated Water Management Plan - Projects by Category and Summary of Project Costs and Benefits</t>
  </si>
  <si>
    <t>$ Spent</t>
  </si>
  <si>
    <t>timeframe</t>
  </si>
  <si>
    <t>Public Education/Media campaign</t>
  </si>
  <si>
    <t>Agency</t>
  </si>
  <si>
    <t>WCWCD</t>
  </si>
  <si>
    <t>2010-16</t>
  </si>
  <si>
    <t>2006-16</t>
  </si>
  <si>
    <t xml:space="preserve"> Audits and loss control</t>
  </si>
  <si>
    <t>2011-16</t>
  </si>
  <si>
    <t>Demonstration Gardens</t>
  </si>
  <si>
    <t>Water checks</t>
  </si>
  <si>
    <t>Pressurized irrigation systems</t>
  </si>
  <si>
    <t>Uncategorized</t>
  </si>
  <si>
    <t>Conservation-dedicated staff</t>
  </si>
  <si>
    <t>Misc</t>
  </si>
  <si>
    <t>Meter replacement</t>
  </si>
  <si>
    <t>St George</t>
  </si>
  <si>
    <t>Desert Hills/Hidden Valley irrigation sys</t>
  </si>
  <si>
    <t>Downtown water line replacement</t>
  </si>
  <si>
    <t>2004-06</t>
  </si>
  <si>
    <t>2000-04</t>
  </si>
  <si>
    <t>2001-16</t>
  </si>
  <si>
    <t>Southgate irrigation pipeline</t>
  </si>
  <si>
    <t>Re-use system</t>
  </si>
  <si>
    <t>Southblock re-use line</t>
  </si>
  <si>
    <t>Culinary Water Local Delivery</t>
  </si>
  <si>
    <t>Fault water service tubing replacement</t>
  </si>
  <si>
    <t>Hurricane</t>
  </si>
  <si>
    <t>2007-16</t>
  </si>
  <si>
    <t>Booster station</t>
  </si>
  <si>
    <t>PRV installation</t>
  </si>
  <si>
    <t>2009-15</t>
  </si>
  <si>
    <t>Irrigation line extension</t>
  </si>
  <si>
    <t>Pipeline installation/replacement</t>
  </si>
  <si>
    <t>Pumping station</t>
  </si>
  <si>
    <t>Airport replacement leaking cement with pvc pipe</t>
  </si>
  <si>
    <t>Ivins</t>
  </si>
  <si>
    <t>Leak detection equipment</t>
  </si>
  <si>
    <t>2000-06</t>
  </si>
  <si>
    <t>Aging/leaking infrastructure replacement</t>
  </si>
  <si>
    <t>Washington</t>
  </si>
  <si>
    <t>2007-09</t>
  </si>
  <si>
    <t>Replacement of old water lines</t>
  </si>
  <si>
    <t>Toquerville</t>
  </si>
  <si>
    <t>Toquerville Heights project</t>
  </si>
  <si>
    <t>New meter installation</t>
  </si>
  <si>
    <t>Subtotal - passive demand improvement</t>
  </si>
  <si>
    <t>Subtotal - active demand improvement</t>
  </si>
  <si>
    <t>Leak detection, prevention, repair</t>
  </si>
  <si>
    <t>New/improved service</t>
  </si>
  <si>
    <t>Subtotal - leak</t>
  </si>
  <si>
    <t>Subtotal - new/improved</t>
  </si>
  <si>
    <t>Subtotal - supply improvement</t>
  </si>
  <si>
    <t>Subtotal - secondary</t>
  </si>
  <si>
    <t>Sutotal - water water</t>
  </si>
  <si>
    <t>Total- demand improvement (conservation)</t>
  </si>
  <si>
    <t>Total - demand and supply improvement</t>
  </si>
  <si>
    <t>Mainstreet irrigation line</t>
  </si>
  <si>
    <r>
      <t xml:space="preserve">Expected Cost-Benefit
</t>
    </r>
    <r>
      <rPr>
        <sz val="8"/>
        <color theme="1"/>
        <rFont val="Calibri"/>
        <family val="2"/>
        <scheme val="minor"/>
      </rPr>
      <t xml:space="preserve">(H, M, L)
</t>
    </r>
  </si>
  <si>
    <t>L</t>
  </si>
  <si>
    <t>M</t>
  </si>
  <si>
    <t>H</t>
  </si>
  <si>
    <t>NA</t>
  </si>
  <si>
    <t>Project Categories</t>
  </si>
  <si>
    <t>Subtotal - culinary</t>
  </si>
  <si>
    <t>Actual Cost 
(per WCDCD for projects 2000-2018)</t>
  </si>
  <si>
    <t>% spent on active conservation</t>
  </si>
  <si>
    <t>% spent on passive conservation</t>
  </si>
  <si>
    <t>% spent on supply infrastructrure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</si>
</sst>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left" indent="2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4"/>
    </xf>
    <xf numFmtId="0" fontId="0" fillId="0" borderId="19" xfId="0" applyBorder="1"/>
    <xf numFmtId="0" fontId="0" fillId="0" borderId="3" xfId="0" applyBorder="1"/>
    <xf numFmtId="0" fontId="0" fillId="0" borderId="19" xfId="0" applyBorder="1" applyAlignment="1">
      <alignment horizontal="left" indent="5"/>
    </xf>
    <xf numFmtId="0" fontId="0" fillId="0" borderId="0" xfId="0" applyBorder="1"/>
    <xf numFmtId="0" fontId="1" fillId="0" borderId="19" xfId="0" applyFont="1" applyBorder="1" applyAlignment="1">
      <alignment horizontal="left" indent="2"/>
    </xf>
    <xf numFmtId="0" fontId="1" fillId="0" borderId="19" xfId="0" applyFont="1" applyBorder="1"/>
    <xf numFmtId="0" fontId="0" fillId="0" borderId="19" xfId="0" applyFill="1" applyBorder="1" applyAlignment="1">
      <alignment horizontal="left" indent="4"/>
    </xf>
    <xf numFmtId="0" fontId="0" fillId="0" borderId="19" xfId="0" applyBorder="1" applyAlignment="1">
      <alignment horizontal="left" indent="6"/>
    </xf>
    <xf numFmtId="0" fontId="0" fillId="0" borderId="19" xfId="0" applyBorder="1" applyAlignment="1">
      <alignment horizontal="left" indent="7"/>
    </xf>
    <xf numFmtId="0" fontId="0" fillId="0" borderId="20" xfId="0" applyBorder="1"/>
    <xf numFmtId="0" fontId="0" fillId="0" borderId="21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left" indent="4"/>
    </xf>
    <xf numFmtId="3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indent="2"/>
    </xf>
    <xf numFmtId="0" fontId="0" fillId="0" borderId="19" xfId="0" applyFont="1" applyBorder="1" applyAlignment="1">
      <alignment horizontal="left" indent="4"/>
    </xf>
    <xf numFmtId="0" fontId="0" fillId="0" borderId="20" xfId="0" applyFont="1" applyBorder="1"/>
    <xf numFmtId="0" fontId="0" fillId="0" borderId="0" xfId="0" applyFont="1" applyBorder="1"/>
    <xf numFmtId="0" fontId="0" fillId="0" borderId="21" xfId="0" applyFont="1" applyBorder="1"/>
    <xf numFmtId="0" fontId="0" fillId="0" borderId="0" xfId="0" applyFont="1"/>
    <xf numFmtId="0" fontId="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2" xfId="0" applyFont="1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0" fontId="0" fillId="0" borderId="19" xfId="0" applyFont="1" applyBorder="1" applyAlignment="1">
      <alignment horizontal="left" indent="6"/>
    </xf>
    <xf numFmtId="0" fontId="0" fillId="0" borderId="19" xfId="0" applyFont="1" applyBorder="1" applyAlignment="1">
      <alignment horizontal="left" indent="7"/>
    </xf>
    <xf numFmtId="0" fontId="0" fillId="0" borderId="19" xfId="0" applyFont="1" applyBorder="1" applyAlignment="1">
      <alignment horizontal="left" indent="8"/>
    </xf>
    <xf numFmtId="0" fontId="1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abSelected="1" zoomScale="80" zoomScaleNormal="80" workbookViewId="0">
      <pane ySplit="5" topLeftCell="A6" activePane="bottomLeft" state="frozen"/>
      <selection pane="bottomLeft" activeCell="C102" sqref="C102"/>
    </sheetView>
  </sheetViews>
  <sheetFormatPr defaultRowHeight="15" outlineLevelRow="3" x14ac:dyDescent="0.25"/>
  <cols>
    <col min="1" max="1" width="43.5703125" customWidth="1"/>
    <col min="2" max="2" width="9" style="1" customWidth="1"/>
    <col min="3" max="3" width="12" style="46" customWidth="1"/>
    <col min="4" max="4" width="10.140625" style="1" customWidth="1"/>
    <col min="5" max="5" width="10.5703125" style="1" customWidth="1"/>
    <col min="6" max="19" width="9.140625" customWidth="1"/>
  </cols>
  <sheetData>
    <row r="1" spans="1:19" ht="37.5" customHeight="1" thickBot="1" x14ac:dyDescent="0.3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s="2" customFormat="1" ht="44.25" customHeight="1" thickBot="1" x14ac:dyDescent="0.3">
      <c r="A2" s="68" t="s">
        <v>109</v>
      </c>
      <c r="B2" s="59" t="s">
        <v>104</v>
      </c>
      <c r="C2" s="68" t="s">
        <v>111</v>
      </c>
      <c r="D2" s="68"/>
      <c r="E2" s="68"/>
      <c r="F2" s="81" t="s">
        <v>44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19" ht="15.75" thickBot="1" x14ac:dyDescent="0.3">
      <c r="A3" s="69"/>
      <c r="B3" s="60"/>
      <c r="C3" s="88" t="s">
        <v>46</v>
      </c>
      <c r="D3" s="62" t="s">
        <v>49</v>
      </c>
      <c r="E3" s="88" t="s">
        <v>47</v>
      </c>
      <c r="F3" s="74" t="s">
        <v>2</v>
      </c>
      <c r="G3" s="87"/>
      <c r="H3" s="74" t="s">
        <v>3</v>
      </c>
      <c r="I3" s="75"/>
      <c r="J3" s="75"/>
      <c r="K3" s="75"/>
      <c r="L3" s="75"/>
      <c r="M3" s="75"/>
      <c r="N3" s="75"/>
      <c r="O3" s="75"/>
      <c r="P3" s="75"/>
      <c r="Q3" s="76"/>
      <c r="R3" s="77" t="s">
        <v>4</v>
      </c>
      <c r="S3" s="78"/>
    </row>
    <row r="4" spans="1:19" ht="15.75" thickBot="1" x14ac:dyDescent="0.3">
      <c r="A4" s="69"/>
      <c r="B4" s="60"/>
      <c r="C4" s="88"/>
      <c r="D4" s="63"/>
      <c r="E4" s="88"/>
      <c r="F4" s="70" t="s">
        <v>0</v>
      </c>
      <c r="G4" s="72" t="s">
        <v>1</v>
      </c>
      <c r="H4" s="84" t="s">
        <v>7</v>
      </c>
      <c r="I4" s="85"/>
      <c r="J4" s="85" t="s">
        <v>8</v>
      </c>
      <c r="K4" s="85"/>
      <c r="L4" s="85" t="s">
        <v>9</v>
      </c>
      <c r="M4" s="85"/>
      <c r="N4" s="85" t="s">
        <v>10</v>
      </c>
      <c r="O4" s="85"/>
      <c r="P4" s="85" t="s">
        <v>5</v>
      </c>
      <c r="Q4" s="86"/>
      <c r="R4" s="79"/>
      <c r="S4" s="80"/>
    </row>
    <row r="5" spans="1:19" ht="15.75" thickBot="1" x14ac:dyDescent="0.3">
      <c r="A5" s="69"/>
      <c r="B5" s="61"/>
      <c r="C5" s="89"/>
      <c r="D5" s="64"/>
      <c r="E5" s="89"/>
      <c r="F5" s="71"/>
      <c r="G5" s="73"/>
      <c r="H5" s="3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22" t="s">
        <v>1</v>
      </c>
      <c r="R5" s="3" t="s">
        <v>0</v>
      </c>
      <c r="S5" s="23" t="s">
        <v>1</v>
      </c>
    </row>
    <row r="6" spans="1:19" ht="15.75" x14ac:dyDescent="0.25">
      <c r="A6" s="54" t="s">
        <v>14</v>
      </c>
      <c r="B6" s="55"/>
      <c r="C6" s="49"/>
      <c r="D6" s="30"/>
      <c r="E6" s="33"/>
      <c r="F6" s="50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</row>
    <row r="7" spans="1:19" ht="18.75" outlineLevel="1" x14ac:dyDescent="0.3">
      <c r="A7" s="12" t="s">
        <v>15</v>
      </c>
      <c r="B7" s="24"/>
      <c r="C7" s="40"/>
      <c r="D7" s="24"/>
      <c r="E7" s="24"/>
      <c r="F7" s="1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8"/>
    </row>
    <row r="8" spans="1:19" hidden="1" outlineLevel="2" x14ac:dyDescent="0.25">
      <c r="A8" s="6" t="s">
        <v>55</v>
      </c>
      <c r="B8" s="26" t="s">
        <v>105</v>
      </c>
      <c r="C8" s="42">
        <f>3203000+250000+149000</f>
        <v>3602000</v>
      </c>
      <c r="D8" s="26" t="s">
        <v>50</v>
      </c>
      <c r="E8" s="26" t="s">
        <v>51</v>
      </c>
      <c r="F8" s="17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8"/>
    </row>
    <row r="9" spans="1:19" hidden="1" outlineLevel="2" x14ac:dyDescent="0.25">
      <c r="A9" s="6" t="s">
        <v>17</v>
      </c>
      <c r="B9" s="26"/>
      <c r="C9" s="43"/>
      <c r="D9" s="26"/>
      <c r="E9" s="26"/>
      <c r="F9" s="1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8"/>
    </row>
    <row r="10" spans="1:19" hidden="1" outlineLevel="2" x14ac:dyDescent="0.25">
      <c r="A10" s="10" t="s">
        <v>19</v>
      </c>
      <c r="B10" s="26" t="s">
        <v>105</v>
      </c>
      <c r="C10" s="42">
        <v>87000</v>
      </c>
      <c r="D10" s="26" t="s">
        <v>50</v>
      </c>
      <c r="E10" s="26" t="s">
        <v>52</v>
      </c>
      <c r="F10" s="17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8"/>
    </row>
    <row r="11" spans="1:19" hidden="1" outlineLevel="2" x14ac:dyDescent="0.25">
      <c r="A11" s="10" t="s">
        <v>20</v>
      </c>
      <c r="B11" s="26" t="s">
        <v>105</v>
      </c>
      <c r="C11" s="43"/>
      <c r="D11" s="26"/>
      <c r="E11" s="26"/>
      <c r="F11" s="1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8"/>
    </row>
    <row r="12" spans="1:19" hidden="1" outlineLevel="2" x14ac:dyDescent="0.25">
      <c r="A12" s="10" t="s">
        <v>53</v>
      </c>
      <c r="B12" s="26" t="s">
        <v>105</v>
      </c>
      <c r="C12" s="42">
        <v>29000</v>
      </c>
      <c r="D12" s="26" t="s">
        <v>50</v>
      </c>
      <c r="E12" s="26" t="s">
        <v>54</v>
      </c>
      <c r="F12" s="1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8"/>
    </row>
    <row r="13" spans="1:19" hidden="1" outlineLevel="2" x14ac:dyDescent="0.25">
      <c r="A13" s="10" t="s">
        <v>21</v>
      </c>
      <c r="B13" s="26" t="s">
        <v>105</v>
      </c>
      <c r="C13" s="43"/>
      <c r="D13" s="26"/>
      <c r="E13" s="26"/>
      <c r="F13" s="1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8"/>
    </row>
    <row r="14" spans="1:19" hidden="1" outlineLevel="2" x14ac:dyDescent="0.25">
      <c r="A14" s="6" t="s">
        <v>56</v>
      </c>
      <c r="B14" s="26" t="s">
        <v>105</v>
      </c>
      <c r="C14" s="42">
        <v>23000</v>
      </c>
      <c r="D14" s="26" t="s">
        <v>50</v>
      </c>
      <c r="E14" s="26" t="s">
        <v>52</v>
      </c>
      <c r="F14" s="1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8"/>
    </row>
    <row r="15" spans="1:19" hidden="1" outlineLevel="2" x14ac:dyDescent="0.25">
      <c r="A15" s="6" t="s">
        <v>43</v>
      </c>
      <c r="B15" s="26" t="s">
        <v>105</v>
      </c>
      <c r="C15" s="42">
        <v>847000</v>
      </c>
      <c r="D15" s="26" t="s">
        <v>50</v>
      </c>
      <c r="E15" s="26" t="s">
        <v>52</v>
      </c>
      <c r="F15" s="1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8"/>
    </row>
    <row r="16" spans="1:19" hidden="1" outlineLevel="2" x14ac:dyDescent="0.25">
      <c r="A16" s="6" t="s">
        <v>40</v>
      </c>
      <c r="B16" s="26"/>
      <c r="C16" s="43"/>
      <c r="D16" s="26"/>
      <c r="E16" s="26"/>
      <c r="F16" s="1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8"/>
    </row>
    <row r="17" spans="1:19" hidden="1" outlineLevel="2" x14ac:dyDescent="0.25">
      <c r="A17" s="10" t="s">
        <v>48</v>
      </c>
      <c r="B17" s="26" t="s">
        <v>105</v>
      </c>
      <c r="C17" s="42">
        <v>300000</v>
      </c>
      <c r="D17" s="32" t="s">
        <v>50</v>
      </c>
      <c r="E17" s="26" t="s">
        <v>51</v>
      </c>
      <c r="F17" s="1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8"/>
    </row>
    <row r="18" spans="1:19" hidden="1" outlineLevel="2" x14ac:dyDescent="0.25">
      <c r="A18" s="10" t="s">
        <v>18</v>
      </c>
      <c r="B18" s="26"/>
      <c r="C18" s="43"/>
      <c r="D18" s="26"/>
      <c r="E18" s="26"/>
      <c r="F18" s="17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"/>
    </row>
    <row r="19" spans="1:19" hidden="1" outlineLevel="2" x14ac:dyDescent="0.25">
      <c r="A19" s="16" t="s">
        <v>11</v>
      </c>
      <c r="B19" s="26" t="s">
        <v>106</v>
      </c>
      <c r="C19" s="43"/>
      <c r="D19" s="26"/>
      <c r="E19" s="26"/>
      <c r="F19" s="1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8"/>
    </row>
    <row r="20" spans="1:19" hidden="1" outlineLevel="2" x14ac:dyDescent="0.25">
      <c r="A20" s="16" t="s">
        <v>12</v>
      </c>
      <c r="B20" s="26" t="s">
        <v>106</v>
      </c>
      <c r="C20" s="43"/>
      <c r="D20" s="26"/>
      <c r="E20" s="26"/>
      <c r="F20" s="1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8"/>
    </row>
    <row r="21" spans="1:19" hidden="1" outlineLevel="2" x14ac:dyDescent="0.25">
      <c r="A21" s="10" t="s">
        <v>31</v>
      </c>
      <c r="B21" s="26"/>
      <c r="C21" s="43"/>
      <c r="D21" s="26"/>
      <c r="E21" s="26"/>
      <c r="F21" s="1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8"/>
    </row>
    <row r="22" spans="1:19" hidden="1" outlineLevel="2" x14ac:dyDescent="0.25">
      <c r="A22" s="15" t="s">
        <v>32</v>
      </c>
      <c r="B22" s="26" t="s">
        <v>106</v>
      </c>
      <c r="C22" s="43"/>
      <c r="D22" s="26"/>
      <c r="E22" s="26"/>
      <c r="F22" s="1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8"/>
    </row>
    <row r="23" spans="1:19" hidden="1" outlineLevel="2" x14ac:dyDescent="0.25">
      <c r="A23" s="15" t="s">
        <v>33</v>
      </c>
      <c r="B23" s="26" t="s">
        <v>106</v>
      </c>
      <c r="C23" s="43"/>
      <c r="D23" s="26"/>
      <c r="E23" s="26"/>
      <c r="F23" s="1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8"/>
    </row>
    <row r="24" spans="1:19" hidden="1" outlineLevel="2" x14ac:dyDescent="0.25">
      <c r="A24" s="6" t="s">
        <v>41</v>
      </c>
      <c r="B24" s="26" t="s">
        <v>105</v>
      </c>
      <c r="C24" s="43"/>
      <c r="D24" s="26"/>
      <c r="E24" s="26"/>
      <c r="F24" s="1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8"/>
    </row>
    <row r="25" spans="1:19" hidden="1" outlineLevel="2" x14ac:dyDescent="0.25">
      <c r="A25" s="8"/>
      <c r="B25" s="26"/>
      <c r="C25" s="43"/>
      <c r="D25" s="26"/>
      <c r="E25" s="26"/>
      <c r="F25" s="1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8"/>
    </row>
    <row r="26" spans="1:19" outlineLevel="1" collapsed="1" x14ac:dyDescent="0.25">
      <c r="A26" s="5" t="s">
        <v>92</v>
      </c>
      <c r="B26" s="26"/>
      <c r="C26" s="32">
        <f>SUM(C8:C25)</f>
        <v>4888000</v>
      </c>
      <c r="E26" s="26"/>
      <c r="F26" s="1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8"/>
    </row>
    <row r="27" spans="1:19" outlineLevel="1" x14ac:dyDescent="0.25">
      <c r="A27" s="8"/>
      <c r="B27" s="26"/>
      <c r="C27" s="43"/>
      <c r="D27" s="26"/>
      <c r="E27" s="26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8"/>
    </row>
    <row r="28" spans="1:19" outlineLevel="1" x14ac:dyDescent="0.25">
      <c r="A28" s="7"/>
      <c r="B28" s="26"/>
      <c r="C28" s="43"/>
      <c r="D28" s="26"/>
      <c r="E28" s="26"/>
      <c r="F28" s="1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8"/>
    </row>
    <row r="29" spans="1:19" outlineLevel="1" x14ac:dyDescent="0.25">
      <c r="A29" s="12" t="s">
        <v>16</v>
      </c>
      <c r="B29" s="25"/>
      <c r="C29" s="41"/>
      <c r="D29" s="25"/>
      <c r="E29" s="26"/>
      <c r="F29" s="1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8"/>
    </row>
    <row r="30" spans="1:19" hidden="1" outlineLevel="3" x14ac:dyDescent="0.25">
      <c r="A30" s="7" t="s">
        <v>13</v>
      </c>
      <c r="B30" s="26" t="s">
        <v>107</v>
      </c>
      <c r="C30" s="43"/>
      <c r="D30" s="26"/>
      <c r="E30" s="26"/>
      <c r="F30" s="1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8"/>
    </row>
    <row r="31" spans="1:19" hidden="1" outlineLevel="3" x14ac:dyDescent="0.25">
      <c r="A31" s="7" t="s">
        <v>22</v>
      </c>
      <c r="B31" s="26" t="s">
        <v>107</v>
      </c>
      <c r="C31" s="43"/>
      <c r="D31" s="26"/>
      <c r="E31" s="26"/>
      <c r="F31" s="1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8"/>
    </row>
    <row r="32" spans="1:19" hidden="1" outlineLevel="3" x14ac:dyDescent="0.25">
      <c r="A32" s="7" t="s">
        <v>23</v>
      </c>
      <c r="B32" s="26" t="s">
        <v>107</v>
      </c>
      <c r="C32" s="43"/>
      <c r="D32" s="26"/>
      <c r="E32" s="26"/>
      <c r="F32" s="1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8"/>
    </row>
    <row r="33" spans="1:19" hidden="1" outlineLevel="3" x14ac:dyDescent="0.25">
      <c r="A33" s="7" t="s">
        <v>38</v>
      </c>
      <c r="B33" s="26" t="s">
        <v>107</v>
      </c>
      <c r="C33" s="43"/>
      <c r="D33" s="26"/>
      <c r="E33" s="26"/>
      <c r="F33" s="1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8"/>
    </row>
    <row r="34" spans="1:19" hidden="1" outlineLevel="3" x14ac:dyDescent="0.25">
      <c r="A34" s="14" t="s">
        <v>39</v>
      </c>
      <c r="B34" s="28" t="s">
        <v>107</v>
      </c>
      <c r="C34" s="44"/>
      <c r="D34" s="28"/>
      <c r="E34" s="26"/>
      <c r="F34" s="1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8"/>
    </row>
    <row r="35" spans="1:19" hidden="1" outlineLevel="3" x14ac:dyDescent="0.25">
      <c r="A35" s="7" t="s">
        <v>42</v>
      </c>
      <c r="B35" s="26" t="s">
        <v>106</v>
      </c>
      <c r="C35" s="43"/>
      <c r="D35" s="26"/>
      <c r="E35" s="26"/>
      <c r="F35" s="1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8"/>
    </row>
    <row r="36" spans="1:19" hidden="1" outlineLevel="3" x14ac:dyDescent="0.25">
      <c r="A36" s="7"/>
      <c r="B36" s="26"/>
      <c r="C36" s="43"/>
      <c r="D36" s="26"/>
      <c r="E36" s="26"/>
      <c r="F36" s="1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8"/>
    </row>
    <row r="37" spans="1:19" hidden="1" outlineLevel="3" x14ac:dyDescent="0.25">
      <c r="A37" s="7" t="s">
        <v>30</v>
      </c>
      <c r="B37" s="26"/>
      <c r="C37" s="43"/>
      <c r="D37" s="26"/>
      <c r="E37" s="26"/>
      <c r="F37" s="17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8"/>
    </row>
    <row r="38" spans="1:19" hidden="1" outlineLevel="3" x14ac:dyDescent="0.25">
      <c r="A38" s="10" t="s">
        <v>34</v>
      </c>
      <c r="B38" s="26" t="s">
        <v>107</v>
      </c>
      <c r="C38" s="43"/>
      <c r="D38" s="26"/>
      <c r="E38" s="26"/>
      <c r="F38" s="17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8"/>
    </row>
    <row r="39" spans="1:19" hidden="1" outlineLevel="3" x14ac:dyDescent="0.25">
      <c r="A39" s="10" t="s">
        <v>35</v>
      </c>
      <c r="B39" s="26" t="s">
        <v>107</v>
      </c>
      <c r="C39" s="43"/>
      <c r="D39" s="26"/>
      <c r="E39" s="26"/>
      <c r="F39" s="17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8"/>
    </row>
    <row r="40" spans="1:19" hidden="1" outlineLevel="3" x14ac:dyDescent="0.25">
      <c r="A40" s="10"/>
      <c r="B40" s="26"/>
      <c r="C40" s="43"/>
      <c r="D40" s="26"/>
      <c r="E40" s="26"/>
      <c r="F40" s="17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8"/>
    </row>
    <row r="41" spans="1:19" outlineLevel="1" collapsed="1" x14ac:dyDescent="0.25">
      <c r="A41" s="5" t="s">
        <v>93</v>
      </c>
      <c r="B41" s="26"/>
      <c r="C41" s="48">
        <f>SUM(C30:C39)</f>
        <v>0</v>
      </c>
      <c r="D41" s="26"/>
      <c r="E41" s="26"/>
      <c r="F41" s="1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8"/>
    </row>
    <row r="42" spans="1:19" outlineLevel="1" x14ac:dyDescent="0.25">
      <c r="A42" s="5"/>
      <c r="B42" s="26"/>
      <c r="C42" s="48"/>
      <c r="D42" s="26"/>
      <c r="E42" s="26"/>
      <c r="F42" s="1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8"/>
    </row>
    <row r="43" spans="1:19" x14ac:dyDescent="0.25">
      <c r="A43" s="8" t="s">
        <v>101</v>
      </c>
      <c r="B43" s="26"/>
      <c r="C43" s="48">
        <f>C26+C41</f>
        <v>4888000</v>
      </c>
      <c r="D43" s="26"/>
      <c r="E43" s="26"/>
      <c r="F43" s="17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8"/>
    </row>
    <row r="44" spans="1:19" x14ac:dyDescent="0.25">
      <c r="A44" s="8"/>
      <c r="B44" s="26"/>
      <c r="C44" s="48"/>
      <c r="D44" s="26"/>
      <c r="E44" s="26"/>
      <c r="F44" s="1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8"/>
    </row>
    <row r="45" spans="1:19" x14ac:dyDescent="0.25">
      <c r="A45" s="8"/>
      <c r="B45" s="26"/>
      <c r="C45" s="48"/>
      <c r="D45" s="26"/>
      <c r="E45" s="26"/>
      <c r="F45" s="17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8"/>
    </row>
    <row r="46" spans="1:19" x14ac:dyDescent="0.25">
      <c r="A46" s="8" t="s">
        <v>58</v>
      </c>
      <c r="B46" s="26"/>
      <c r="C46" s="43"/>
      <c r="D46" s="26"/>
      <c r="E46" s="26"/>
      <c r="F46" s="17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8"/>
    </row>
    <row r="47" spans="1:19" hidden="1" outlineLevel="1" x14ac:dyDescent="0.25">
      <c r="A47" s="5" t="s">
        <v>59</v>
      </c>
      <c r="B47" s="26"/>
      <c r="C47" s="42">
        <v>1693000</v>
      </c>
      <c r="D47" s="26" t="s">
        <v>50</v>
      </c>
      <c r="E47" s="26" t="s">
        <v>52</v>
      </c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8"/>
    </row>
    <row r="48" spans="1:19" hidden="1" outlineLevel="1" x14ac:dyDescent="0.25">
      <c r="A48" s="5" t="s">
        <v>60</v>
      </c>
      <c r="B48" s="26"/>
      <c r="C48" s="42">
        <v>291000</v>
      </c>
      <c r="D48" s="26" t="s">
        <v>50</v>
      </c>
      <c r="E48" s="26"/>
      <c r="F48" s="1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8"/>
    </row>
    <row r="49" spans="1:19" collapsed="1" x14ac:dyDescent="0.25">
      <c r="A49" s="8" t="s">
        <v>4</v>
      </c>
      <c r="B49" s="26"/>
      <c r="C49" s="42">
        <f>SUM(C47:C48)</f>
        <v>1984000</v>
      </c>
      <c r="D49" s="26"/>
      <c r="E49" s="26"/>
      <c r="F49" s="1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8"/>
    </row>
    <row r="50" spans="1:19" x14ac:dyDescent="0.25">
      <c r="A50" s="8"/>
      <c r="B50" s="26"/>
      <c r="C50" s="48"/>
      <c r="D50" s="26"/>
      <c r="E50" s="26"/>
      <c r="F50" s="1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8"/>
    </row>
    <row r="51" spans="1:19" x14ac:dyDescent="0.25">
      <c r="A51" s="13" t="s">
        <v>36</v>
      </c>
      <c r="B51" s="25"/>
      <c r="C51" s="41"/>
      <c r="D51" s="25"/>
      <c r="E51" s="26"/>
      <c r="F51" s="1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8"/>
    </row>
    <row r="52" spans="1:19" hidden="1" outlineLevel="1" x14ac:dyDescent="0.25">
      <c r="A52" s="34" t="s">
        <v>71</v>
      </c>
      <c r="B52" s="25"/>
      <c r="C52" s="41"/>
      <c r="D52" s="25"/>
      <c r="E52" s="26"/>
      <c r="F52" s="1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8"/>
    </row>
    <row r="53" spans="1:19" hidden="1" outlineLevel="2" x14ac:dyDescent="0.25">
      <c r="A53" s="35" t="s">
        <v>95</v>
      </c>
      <c r="B53" s="25" t="s">
        <v>108</v>
      </c>
      <c r="C53" s="41"/>
      <c r="D53" s="25"/>
      <c r="E53" s="26"/>
      <c r="F53" s="1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8"/>
    </row>
    <row r="54" spans="1:19" hidden="1" outlineLevel="2" x14ac:dyDescent="0.25">
      <c r="A54" s="15" t="s">
        <v>61</v>
      </c>
      <c r="B54" s="26"/>
      <c r="C54" s="42">
        <v>1800000</v>
      </c>
      <c r="D54" s="26" t="s">
        <v>62</v>
      </c>
      <c r="E54" s="26">
        <v>2006</v>
      </c>
      <c r="F54" s="1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8"/>
    </row>
    <row r="55" spans="1:19" s="39" customFormat="1" hidden="1" outlineLevel="2" x14ac:dyDescent="0.25">
      <c r="A55" s="56" t="s">
        <v>72</v>
      </c>
      <c r="B55" s="27"/>
      <c r="C55" s="45">
        <v>1261000</v>
      </c>
      <c r="D55" s="27" t="s">
        <v>73</v>
      </c>
      <c r="E55" s="27" t="s">
        <v>74</v>
      </c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19" s="39" customFormat="1" hidden="1" outlineLevel="2" x14ac:dyDescent="0.25">
      <c r="A56" s="56" t="s">
        <v>75</v>
      </c>
      <c r="B56" s="27"/>
      <c r="C56" s="45">
        <v>1109000</v>
      </c>
      <c r="D56" s="27" t="s">
        <v>73</v>
      </c>
      <c r="E56" s="27">
        <v>2007</v>
      </c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</row>
    <row r="57" spans="1:19" s="39" customFormat="1" hidden="1" outlineLevel="2" x14ac:dyDescent="0.25">
      <c r="A57" s="56" t="s">
        <v>76</v>
      </c>
      <c r="B57" s="27"/>
      <c r="C57" s="45">
        <v>112000</v>
      </c>
      <c r="D57" s="27" t="s">
        <v>73</v>
      </c>
      <c r="E57" s="27" t="s">
        <v>77</v>
      </c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39" customFormat="1" hidden="1" outlineLevel="2" x14ac:dyDescent="0.25">
      <c r="A58" s="56" t="s">
        <v>79</v>
      </c>
      <c r="B58" s="27"/>
      <c r="C58" s="45">
        <v>386000</v>
      </c>
      <c r="D58" s="27" t="s">
        <v>73</v>
      </c>
      <c r="E58" s="27">
        <v>2013</v>
      </c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</row>
    <row r="59" spans="1:19" s="39" customFormat="1" hidden="1" outlineLevel="2" x14ac:dyDescent="0.25">
      <c r="A59" s="56" t="s">
        <v>80</v>
      </c>
      <c r="B59" s="27"/>
      <c r="C59" s="45">
        <v>550000</v>
      </c>
      <c r="D59" s="27" t="s">
        <v>73</v>
      </c>
      <c r="E59" s="27">
        <v>2008</v>
      </c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</row>
    <row r="60" spans="1:19" s="39" customFormat="1" hidden="1" outlineLevel="2" x14ac:dyDescent="0.25">
      <c r="A60" s="56" t="s">
        <v>61</v>
      </c>
      <c r="B60" s="27"/>
      <c r="C60" s="45">
        <v>375000</v>
      </c>
      <c r="D60" s="27" t="s">
        <v>82</v>
      </c>
      <c r="E60" s="27" t="s">
        <v>84</v>
      </c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</row>
    <row r="61" spans="1:19" s="39" customFormat="1" hidden="1" outlineLevel="2" x14ac:dyDescent="0.25">
      <c r="A61" s="56" t="s">
        <v>90</v>
      </c>
      <c r="B61" s="27"/>
      <c r="C61" s="45">
        <v>1760000</v>
      </c>
      <c r="D61" s="27" t="s">
        <v>89</v>
      </c>
      <c r="E61" s="27">
        <v>2013</v>
      </c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</row>
    <row r="62" spans="1:19" s="39" customFormat="1" hidden="1" outlineLevel="2" x14ac:dyDescent="0.25">
      <c r="A62" s="56" t="s">
        <v>91</v>
      </c>
      <c r="B62" s="27"/>
      <c r="C62" s="45">
        <v>72000</v>
      </c>
      <c r="D62" s="27" t="s">
        <v>89</v>
      </c>
      <c r="E62" s="27">
        <v>2013</v>
      </c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</row>
    <row r="63" spans="1:19" s="39" customFormat="1" hidden="1" outlineLevel="1" x14ac:dyDescent="0.25">
      <c r="A63" s="58" t="s">
        <v>97</v>
      </c>
      <c r="B63" s="27"/>
      <c r="C63" s="45">
        <f>SUM(C54:C62)</f>
        <v>7425000</v>
      </c>
      <c r="D63" s="27"/>
      <c r="E63" s="27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</row>
    <row r="64" spans="1:19" s="39" customFormat="1" hidden="1" outlineLevel="1" x14ac:dyDescent="0.25">
      <c r="A64" s="58"/>
      <c r="B64" s="27"/>
      <c r="C64" s="45"/>
      <c r="D64" s="27"/>
      <c r="E64" s="27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</row>
    <row r="65" spans="1:19" hidden="1" outlineLevel="1" x14ac:dyDescent="0.25">
      <c r="A65" s="7" t="s">
        <v>94</v>
      </c>
      <c r="B65" s="26" t="s">
        <v>107</v>
      </c>
      <c r="C65" s="43"/>
      <c r="D65" s="26"/>
      <c r="E65" s="26"/>
      <c r="F65" s="1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8"/>
    </row>
    <row r="66" spans="1:19" hidden="1" outlineLevel="2" x14ac:dyDescent="0.25">
      <c r="A66" s="15" t="s">
        <v>64</v>
      </c>
      <c r="B66" s="26"/>
      <c r="C66" s="42">
        <v>3750000</v>
      </c>
      <c r="D66" s="26" t="s">
        <v>62</v>
      </c>
      <c r="E66" s="26" t="s">
        <v>67</v>
      </c>
      <c r="F66" s="1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8"/>
    </row>
    <row r="67" spans="1:19" s="39" customFormat="1" hidden="1" outlineLevel="2" x14ac:dyDescent="0.25">
      <c r="A67" s="56" t="s">
        <v>81</v>
      </c>
      <c r="B67" s="27"/>
      <c r="C67" s="45">
        <v>150000</v>
      </c>
      <c r="D67" s="27" t="s">
        <v>73</v>
      </c>
      <c r="E67" s="27">
        <v>2015</v>
      </c>
      <c r="F67" s="3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</row>
    <row r="68" spans="1:19" s="39" customFormat="1" hidden="1" outlineLevel="2" x14ac:dyDescent="0.25">
      <c r="A68" s="56" t="s">
        <v>85</v>
      </c>
      <c r="B68" s="27"/>
      <c r="C68" s="45">
        <v>8661000</v>
      </c>
      <c r="D68" s="27" t="s">
        <v>86</v>
      </c>
      <c r="E68" s="27" t="s">
        <v>87</v>
      </c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</row>
    <row r="69" spans="1:19" hidden="1" outlineLevel="2" x14ac:dyDescent="0.25">
      <c r="A69" s="15" t="s">
        <v>83</v>
      </c>
      <c r="B69" s="26"/>
      <c r="C69" s="42">
        <v>2000</v>
      </c>
      <c r="D69" s="26" t="s">
        <v>82</v>
      </c>
      <c r="E69" s="26">
        <v>2009</v>
      </c>
      <c r="F69" s="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8"/>
    </row>
    <row r="70" spans="1:19" s="39" customFormat="1" hidden="1" outlineLevel="2" x14ac:dyDescent="0.25">
      <c r="A70" s="56" t="s">
        <v>88</v>
      </c>
      <c r="B70" s="27"/>
      <c r="C70" s="45">
        <v>764000</v>
      </c>
      <c r="D70" s="27" t="s">
        <v>89</v>
      </c>
      <c r="E70" s="27">
        <v>2010</v>
      </c>
      <c r="F70" s="3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</row>
    <row r="71" spans="1:19" s="39" customFormat="1" hidden="1" outlineLevel="2" x14ac:dyDescent="0.25">
      <c r="A71" s="57" t="s">
        <v>96</v>
      </c>
      <c r="B71" s="27"/>
      <c r="C71" s="45">
        <f>SUM(C66:C70)</f>
        <v>13327000</v>
      </c>
      <c r="D71" s="27"/>
      <c r="E71" s="27"/>
      <c r="F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</row>
    <row r="72" spans="1:19" s="39" customFormat="1" hidden="1" outlineLevel="1" x14ac:dyDescent="0.25">
      <c r="A72" s="57" t="s">
        <v>110</v>
      </c>
      <c r="B72" s="27"/>
      <c r="C72" s="45"/>
      <c r="D72" s="27"/>
      <c r="E72" s="27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</row>
    <row r="73" spans="1:19" s="39" customFormat="1" hidden="1" outlineLevel="1" x14ac:dyDescent="0.25">
      <c r="A73" s="57"/>
      <c r="B73" s="27"/>
      <c r="C73" s="45"/>
      <c r="D73" s="27"/>
      <c r="E73" s="27"/>
      <c r="F73" s="36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</row>
    <row r="74" spans="1:19" hidden="1" outlineLevel="1" x14ac:dyDescent="0.25">
      <c r="A74" s="5" t="s">
        <v>26</v>
      </c>
      <c r="B74" s="26"/>
      <c r="C74" s="43"/>
      <c r="D74" s="26"/>
      <c r="E74" s="26"/>
      <c r="F74" s="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8"/>
    </row>
    <row r="75" spans="1:19" hidden="1" outlineLevel="1" x14ac:dyDescent="0.25">
      <c r="A75" s="31" t="s">
        <v>6</v>
      </c>
      <c r="B75" s="26"/>
      <c r="C75" s="43"/>
      <c r="D75" s="26"/>
      <c r="E75" s="26"/>
      <c r="F75" s="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8"/>
    </row>
    <row r="76" spans="1:19" hidden="1" outlineLevel="1" x14ac:dyDescent="0.25">
      <c r="A76" s="31"/>
      <c r="B76" s="26"/>
      <c r="C76" s="43"/>
      <c r="D76" s="26"/>
      <c r="E76" s="26"/>
      <c r="F76" s="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8"/>
    </row>
    <row r="77" spans="1:19" hidden="1" outlineLevel="1" x14ac:dyDescent="0.25">
      <c r="A77" s="5" t="s">
        <v>25</v>
      </c>
      <c r="B77" s="26"/>
      <c r="C77" s="43"/>
      <c r="D77" s="26"/>
      <c r="E77" s="26"/>
      <c r="F77" s="17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8"/>
    </row>
    <row r="78" spans="1:19" hidden="1" outlineLevel="1" x14ac:dyDescent="0.25">
      <c r="A78" s="7" t="s">
        <v>69</v>
      </c>
      <c r="B78" s="26"/>
      <c r="C78" s="42">
        <v>9422000</v>
      </c>
      <c r="D78" s="26" t="s">
        <v>62</v>
      </c>
      <c r="E78" s="26" t="s">
        <v>65</v>
      </c>
      <c r="F78" s="17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8"/>
    </row>
    <row r="79" spans="1:19" hidden="1" outlineLevel="1" x14ac:dyDescent="0.25">
      <c r="A79" s="7" t="s">
        <v>70</v>
      </c>
      <c r="B79" s="26"/>
      <c r="C79" s="42">
        <v>534000</v>
      </c>
      <c r="D79" s="26" t="s">
        <v>62</v>
      </c>
      <c r="E79" s="26">
        <v>2008</v>
      </c>
      <c r="F79" s="17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8"/>
    </row>
    <row r="80" spans="1:19" hidden="1" outlineLevel="1" x14ac:dyDescent="0.25">
      <c r="A80" s="10" t="s">
        <v>100</v>
      </c>
      <c r="B80" s="26"/>
      <c r="C80" s="42">
        <f>SUM(C78:C79)</f>
        <v>9956000</v>
      </c>
      <c r="D80" s="26"/>
      <c r="E80" s="26"/>
      <c r="F80" s="17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8"/>
    </row>
    <row r="81" spans="1:19" hidden="1" outlineLevel="1" x14ac:dyDescent="0.25">
      <c r="A81" s="10"/>
      <c r="B81" s="26"/>
      <c r="C81" s="42"/>
      <c r="D81" s="26"/>
      <c r="E81" s="26"/>
      <c r="F81" s="17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8"/>
    </row>
    <row r="82" spans="1:19" hidden="1" outlineLevel="1" x14ac:dyDescent="0.25">
      <c r="A82" s="5" t="s">
        <v>29</v>
      </c>
      <c r="B82" s="26"/>
      <c r="C82" s="43"/>
      <c r="D82" s="26"/>
      <c r="E82" s="26"/>
      <c r="F82" s="17"/>
      <c r="G82" s="11" t="s">
        <v>37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8"/>
    </row>
    <row r="83" spans="1:19" hidden="1" outlineLevel="2" x14ac:dyDescent="0.25">
      <c r="A83" s="7" t="s">
        <v>57</v>
      </c>
      <c r="B83" s="26"/>
      <c r="C83" s="42">
        <v>19409000</v>
      </c>
      <c r="D83" s="26" t="s">
        <v>50</v>
      </c>
      <c r="E83" s="26"/>
      <c r="F83" s="17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8"/>
    </row>
    <row r="84" spans="1:19" hidden="1" outlineLevel="2" x14ac:dyDescent="0.25">
      <c r="A84" s="7" t="s">
        <v>63</v>
      </c>
      <c r="B84" s="26"/>
      <c r="C84" s="42">
        <v>600000</v>
      </c>
      <c r="D84" s="26" t="s">
        <v>62</v>
      </c>
      <c r="E84" s="26" t="s">
        <v>66</v>
      </c>
      <c r="F84" s="17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8"/>
    </row>
    <row r="85" spans="1:19" hidden="1" outlineLevel="2" x14ac:dyDescent="0.25">
      <c r="A85" s="7" t="s">
        <v>68</v>
      </c>
      <c r="B85" s="26"/>
      <c r="C85" s="42">
        <v>202000</v>
      </c>
      <c r="D85" s="26" t="s">
        <v>62</v>
      </c>
      <c r="E85" s="26">
        <v>2003</v>
      </c>
      <c r="F85" s="17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8"/>
    </row>
    <row r="86" spans="1:19" hidden="1" outlineLevel="2" x14ac:dyDescent="0.25">
      <c r="A86" s="7" t="s">
        <v>103</v>
      </c>
      <c r="B86" s="26"/>
      <c r="C86" s="42">
        <v>75000</v>
      </c>
      <c r="D86" s="26" t="s">
        <v>62</v>
      </c>
      <c r="E86" s="26">
        <v>2010</v>
      </c>
      <c r="F86" s="17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8"/>
    </row>
    <row r="87" spans="1:19" hidden="1" outlineLevel="2" x14ac:dyDescent="0.25">
      <c r="A87" s="7" t="s">
        <v>78</v>
      </c>
      <c r="B87" s="26"/>
      <c r="C87" s="42">
        <v>786000</v>
      </c>
      <c r="D87" s="26" t="s">
        <v>73</v>
      </c>
      <c r="E87" s="26" t="s">
        <v>77</v>
      </c>
      <c r="F87" s="17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8"/>
    </row>
    <row r="88" spans="1:19" hidden="1" outlineLevel="1" x14ac:dyDescent="0.25">
      <c r="A88" s="7" t="s">
        <v>99</v>
      </c>
      <c r="B88" s="26"/>
      <c r="C88" s="42">
        <f>SUM(C83:C87)</f>
        <v>21072000</v>
      </c>
      <c r="D88" s="26"/>
      <c r="E88" s="26"/>
      <c r="F88" s="17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8"/>
    </row>
    <row r="89" spans="1:19" hidden="1" outlineLevel="1" x14ac:dyDescent="0.25">
      <c r="A89" s="7"/>
      <c r="B89" s="26"/>
      <c r="C89" s="42"/>
      <c r="D89" s="26"/>
      <c r="E89" s="26"/>
      <c r="F89" s="17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8"/>
    </row>
    <row r="90" spans="1:19" hidden="1" outlineLevel="1" x14ac:dyDescent="0.25">
      <c r="A90" s="5" t="s">
        <v>24</v>
      </c>
      <c r="B90" s="26"/>
      <c r="C90" s="43"/>
      <c r="D90" s="26"/>
      <c r="E90" s="26"/>
      <c r="F90" s="17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8"/>
    </row>
    <row r="91" spans="1:19" hidden="1" outlineLevel="1" x14ac:dyDescent="0.25">
      <c r="A91" s="7" t="s">
        <v>28</v>
      </c>
      <c r="B91" s="26"/>
      <c r="C91" s="43"/>
      <c r="D91" s="26"/>
      <c r="E91" s="26"/>
      <c r="F91" s="17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8"/>
    </row>
    <row r="92" spans="1:19" hidden="1" outlineLevel="1" x14ac:dyDescent="0.25">
      <c r="A92" s="7" t="s">
        <v>27</v>
      </c>
      <c r="B92" s="26"/>
      <c r="C92" s="43"/>
      <c r="D92" s="26"/>
      <c r="E92" s="26"/>
      <c r="F92" s="17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8"/>
    </row>
    <row r="93" spans="1:19" hidden="1" outlineLevel="1" x14ac:dyDescent="0.25">
      <c r="A93" s="7"/>
      <c r="B93" s="26"/>
      <c r="C93" s="42"/>
      <c r="D93" s="26"/>
      <c r="E93" s="26"/>
      <c r="F93" s="17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8"/>
    </row>
    <row r="94" spans="1:19" collapsed="1" x14ac:dyDescent="0.25">
      <c r="A94" s="6" t="s">
        <v>98</v>
      </c>
      <c r="B94" s="26"/>
      <c r="C94" s="42">
        <f>C88+C80+C71+C63</f>
        <v>51780000</v>
      </c>
      <c r="D94" s="26"/>
      <c r="E94" s="26"/>
      <c r="F94" s="17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8"/>
    </row>
    <row r="95" spans="1:19" x14ac:dyDescent="0.25">
      <c r="A95" s="7"/>
      <c r="B95" s="26"/>
      <c r="C95" s="42"/>
      <c r="D95" s="26"/>
      <c r="E95" s="26"/>
      <c r="F95" s="17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8"/>
    </row>
    <row r="96" spans="1:19" ht="15.75" thickBot="1" x14ac:dyDescent="0.3">
      <c r="A96" s="9" t="s">
        <v>102</v>
      </c>
      <c r="B96" s="29"/>
      <c r="C96" s="47">
        <f>C94+C43</f>
        <v>56668000</v>
      </c>
      <c r="D96" s="29"/>
      <c r="E96" s="29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</row>
    <row r="99" spans="1:3" x14ac:dyDescent="0.25">
      <c r="A99" t="s">
        <v>112</v>
      </c>
      <c r="C99" s="90">
        <f>C41/C96</f>
        <v>0</v>
      </c>
    </row>
    <row r="100" spans="1:3" x14ac:dyDescent="0.25">
      <c r="A100" t="s">
        <v>113</v>
      </c>
      <c r="C100" s="90">
        <f>C26/C96</f>
        <v>8.6256793957789235E-2</v>
      </c>
    </row>
    <row r="101" spans="1:3" x14ac:dyDescent="0.25">
      <c r="A101" t="s">
        <v>114</v>
      </c>
      <c r="C101" s="90">
        <f>C94/C96</f>
        <v>0.91374320604221082</v>
      </c>
    </row>
  </sheetData>
  <mergeCells count="18">
    <mergeCell ref="C3:C5"/>
    <mergeCell ref="E3:E5"/>
    <mergeCell ref="B2:B5"/>
    <mergeCell ref="D3:D5"/>
    <mergeCell ref="A1:S1"/>
    <mergeCell ref="A2:A5"/>
    <mergeCell ref="F4:F5"/>
    <mergeCell ref="G4:G5"/>
    <mergeCell ref="H3:Q3"/>
    <mergeCell ref="R3:S4"/>
    <mergeCell ref="F2:S2"/>
    <mergeCell ref="H4:I4"/>
    <mergeCell ref="J4:K4"/>
    <mergeCell ref="L4:M4"/>
    <mergeCell ref="N4:O4"/>
    <mergeCell ref="P4:Q4"/>
    <mergeCell ref="F3:G3"/>
    <mergeCell ref="C2:E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Summary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Butine</dc:creator>
  <cp:lastModifiedBy>Tom Butine</cp:lastModifiedBy>
  <cp:lastPrinted>2018-10-03T19:09:02Z</cp:lastPrinted>
  <dcterms:created xsi:type="dcterms:W3CDTF">2018-03-28T13:37:19Z</dcterms:created>
  <dcterms:modified xsi:type="dcterms:W3CDTF">2019-03-10T15:58:45Z</dcterms:modified>
</cp:coreProperties>
</file>